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summa\Desktop\seapwork\cda\SEAP\strategia\fotovoltaico foggia\mescia\istanza finale\"/>
    </mc:Choice>
  </mc:AlternateContent>
  <xr:revisionPtr revIDLastSave="0" documentId="13_ncr:1_{39A33595-0EE1-4953-BB8A-722FC9896522}" xr6:coauthVersionLast="47" xr6:coauthVersionMax="47" xr10:uidLastSave="{00000000-0000-0000-0000-000000000000}"/>
  <bookViews>
    <workbookView xWindow="-110" yWindow="-110" windowWidth="19420" windowHeight="10420" xr2:uid="{5F831A52-B9AA-4595-A526-F0E01CFA3A7B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E6" i="1"/>
  <c r="F6" i="1"/>
  <c r="D7" i="1"/>
  <c r="E7" i="1"/>
  <c r="C7" i="1"/>
  <c r="F7" i="1"/>
  <c r="D8" i="1"/>
  <c r="E8" i="1"/>
  <c r="C8" i="1"/>
  <c r="F8" i="1"/>
  <c r="D9" i="1"/>
  <c r="E9" i="1"/>
  <c r="C9" i="1"/>
  <c r="F9" i="1"/>
  <c r="D10" i="1"/>
  <c r="E10" i="1"/>
  <c r="C10" i="1"/>
  <c r="F10" i="1"/>
  <c r="D11" i="1"/>
  <c r="E11" i="1"/>
  <c r="C11" i="1"/>
  <c r="F11" i="1"/>
  <c r="D12" i="1"/>
  <c r="E12" i="1"/>
  <c r="C12" i="1"/>
  <c r="F12" i="1"/>
  <c r="D13" i="1"/>
  <c r="E13" i="1"/>
  <c r="C13" i="1"/>
  <c r="F13" i="1"/>
  <c r="D14" i="1"/>
  <c r="E14" i="1"/>
  <c r="C14" i="1"/>
  <c r="F14" i="1"/>
  <c r="D15" i="1"/>
  <c r="E15" i="1"/>
  <c r="C15" i="1"/>
  <c r="F15" i="1"/>
  <c r="D16" i="1"/>
  <c r="E16" i="1"/>
  <c r="C16" i="1"/>
  <c r="F16" i="1"/>
  <c r="D17" i="1"/>
  <c r="E17" i="1"/>
  <c r="C17" i="1"/>
  <c r="F17" i="1"/>
  <c r="D18" i="1"/>
  <c r="E18" i="1"/>
  <c r="C18" i="1"/>
  <c r="F18" i="1"/>
  <c r="D19" i="1"/>
  <c r="E19" i="1"/>
  <c r="C19" i="1"/>
  <c r="F19" i="1"/>
  <c r="D20" i="1"/>
  <c r="E20" i="1"/>
  <c r="C20" i="1"/>
  <c r="F20" i="1"/>
  <c r="D21" i="1"/>
  <c r="E21" i="1"/>
  <c r="C21" i="1"/>
  <c r="F21" i="1"/>
  <c r="D22" i="1"/>
  <c r="E22" i="1"/>
  <c r="C22" i="1"/>
  <c r="F22" i="1"/>
  <c r="D23" i="1"/>
  <c r="E23" i="1"/>
  <c r="C23" i="1"/>
  <c r="F23" i="1"/>
  <c r="D24" i="1"/>
  <c r="E24" i="1"/>
  <c r="C24" i="1"/>
  <c r="F24" i="1"/>
  <c r="D25" i="1"/>
  <c r="E25" i="1"/>
  <c r="C25" i="1"/>
  <c r="F25" i="1"/>
  <c r="D26" i="1"/>
  <c r="E26" i="1"/>
  <c r="C26" i="1"/>
  <c r="F26" i="1"/>
  <c r="D27" i="1"/>
  <c r="E27" i="1"/>
  <c r="C27" i="1"/>
  <c r="F27" i="1"/>
  <c r="D28" i="1"/>
  <c r="E28" i="1"/>
  <c r="C28" i="1"/>
  <c r="F28" i="1"/>
  <c r="D29" i="1"/>
  <c r="E29" i="1"/>
  <c r="C29" i="1"/>
  <c r="F29" i="1"/>
  <c r="D30" i="1"/>
  <c r="E30" i="1"/>
  <c r="C30" i="1"/>
  <c r="F30" i="1"/>
  <c r="D31" i="1"/>
  <c r="E31" i="1"/>
  <c r="C31" i="1"/>
  <c r="F31" i="1"/>
  <c r="D32" i="1"/>
  <c r="E32" i="1"/>
  <c r="C32" i="1"/>
  <c r="F32" i="1"/>
  <c r="D33" i="1"/>
  <c r="E33" i="1"/>
  <c r="C33" i="1"/>
  <c r="F33" i="1"/>
  <c r="D34" i="1"/>
  <c r="E34" i="1"/>
  <c r="C34" i="1"/>
  <c r="F34" i="1"/>
  <c r="D35" i="1"/>
  <c r="E35" i="1"/>
  <c r="C35" i="1"/>
  <c r="F35" i="1"/>
  <c r="F37" i="1"/>
  <c r="F36" i="1"/>
  <c r="B36" i="1"/>
</calcChain>
</file>

<file path=xl/sharedStrings.xml><?xml version="1.0" encoding="utf-8"?>
<sst xmlns="http://schemas.openxmlformats.org/spreadsheetml/2006/main" count="109" uniqueCount="22">
  <si>
    <t>Affitto teorico</t>
  </si>
  <si>
    <t>Costo evitato €/MWh</t>
  </si>
  <si>
    <t>Efficienza</t>
  </si>
  <si>
    <t>6MW Brindisi e Bari produzione MWh</t>
  </si>
  <si>
    <t>Costo evitato Totale €</t>
  </si>
  <si>
    <t>Produzione</t>
  </si>
  <si>
    <t>Totale</t>
  </si>
  <si>
    <t>Corrispettivo totale  a favore di AdP</t>
  </si>
  <si>
    <t>X</t>
  </si>
  <si>
    <t>Y</t>
  </si>
  <si>
    <t>P = X+Y</t>
  </si>
  <si>
    <t>PROPOSTA DI INIZIATIVA PRIVATA PERVENUTA DA WIE</t>
  </si>
  <si>
    <t>OFFERTA DEL CONCORRENTE</t>
  </si>
  <si>
    <t>VALORE ATTUALIZZATO DELL'OFFERTA</t>
  </si>
  <si>
    <t>dove: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</si>
  <si>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VAN è il Valore Attuale Netto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</si>
  <si>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F</t>
    </r>
    <r>
      <rPr>
        <vertAlign val="subscript"/>
        <sz val="11"/>
        <color theme="1"/>
        <rFont val="Aptos"/>
        <family val="2"/>
      </rPr>
      <t>t</t>
    </r>
    <r>
      <rPr>
        <sz val="11"/>
        <color theme="1"/>
        <rFont val="Aptos"/>
        <family val="2"/>
      </rPr>
      <t xml:space="preserve"> è il flusso di cassa netto al tempo t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</si>
  <si>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i/>
        <sz val="11"/>
        <color theme="1"/>
        <rFont val="Aptos"/>
        <family val="2"/>
      </rPr>
      <t>i</t>
    </r>
    <r>
      <rPr>
        <sz val="11"/>
        <color theme="1"/>
        <rFont val="Aptos"/>
        <family val="2"/>
      </rPr>
      <t xml:space="preserve"> è il tasso di attualizzazione 5%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</si>
  <si>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i/>
        <sz val="11"/>
        <color theme="1"/>
        <rFont val="Aptos"/>
        <family val="2"/>
      </rPr>
      <t>t</t>
    </r>
    <r>
      <rPr>
        <sz val="11"/>
        <color theme="1"/>
        <rFont val="Aptos"/>
        <family val="2"/>
      </rPr>
      <t xml:space="preserve"> è il tempo del flusso di cassa (30 anni)</t>
    </r>
  </si>
  <si>
    <t>Costo evitato offerto dal concorrente  come minimo garantito</t>
  </si>
  <si>
    <t xml:space="preserve">ALLEGATO 3 MODELLO OFFERTA ECONOMICA </t>
  </si>
  <si>
    <t>eventuale Canone di Sub-concessione aggiuntivo offerto dal concorrente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</si>
</sst>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.0_-;\-* #,##0.0_-;_-* &quot;-&quot;??_-;_-@_-"/>
    <numFmt numFmtId="166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Tahoma"/>
      <family val="2"/>
    </font>
    <font>
      <sz val="10"/>
      <color rgb="FF002060"/>
      <name val="Tahoma"/>
      <family val="2"/>
    </font>
    <font>
      <b/>
      <sz val="10"/>
      <color rgb="FF002060"/>
      <name val="Tahoma"/>
      <family val="2"/>
    </font>
    <font>
      <sz val="11"/>
      <color theme="1"/>
      <name val="Aptos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vertAlign val="subscript"/>
      <sz val="11"/>
      <color theme="1"/>
      <name val="Aptos"/>
      <family val="2"/>
    </font>
    <font>
      <i/>
      <sz val="11"/>
      <color theme="1"/>
      <name val="Aptos"/>
      <family val="2"/>
    </font>
    <font>
      <b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3" fontId="4" fillId="2" borderId="0" xfId="4" applyNumberFormat="1" applyFont="1" applyFill="1"/>
    <xf numFmtId="164" fontId="4" fillId="2" borderId="0" xfId="2" applyNumberFormat="1" applyFont="1" applyFill="1" applyAlignment="1">
      <alignment wrapText="1"/>
    </xf>
    <xf numFmtId="3" fontId="4" fillId="2" borderId="0" xfId="4" applyNumberFormat="1" applyFont="1" applyFill="1" applyAlignment="1">
      <alignment wrapText="1"/>
    </xf>
    <xf numFmtId="164" fontId="5" fillId="3" borderId="0" xfId="2" applyNumberFormat="1" applyFont="1" applyFill="1"/>
    <xf numFmtId="3" fontId="5" fillId="3" borderId="0" xfId="0" applyNumberFormat="1" applyFont="1" applyFill="1"/>
    <xf numFmtId="165" fontId="5" fillId="3" borderId="0" xfId="1" applyNumberFormat="1" applyFont="1" applyFill="1"/>
    <xf numFmtId="1" fontId="4" fillId="2" borderId="0" xfId="4" applyNumberFormat="1" applyFont="1" applyFill="1" applyAlignment="1">
      <alignment horizontal="center"/>
    </xf>
    <xf numFmtId="164" fontId="5" fillId="4" borderId="0" xfId="2" applyNumberFormat="1" applyFont="1" applyFill="1"/>
    <xf numFmtId="166" fontId="5" fillId="4" borderId="0" xfId="2" applyNumberFormat="1" applyFont="1" applyFill="1"/>
    <xf numFmtId="165" fontId="5" fillId="4" borderId="0" xfId="1" applyNumberFormat="1" applyFont="1" applyFill="1"/>
    <xf numFmtId="44" fontId="5" fillId="4" borderId="0" xfId="2" applyFont="1" applyFill="1"/>
    <xf numFmtId="166" fontId="5" fillId="4" borderId="0" xfId="3" applyNumberFormat="1" applyFont="1" applyFill="1"/>
    <xf numFmtId="164" fontId="0" fillId="0" borderId="0" xfId="2" applyNumberFormat="1" applyFont="1"/>
    <xf numFmtId="165" fontId="0" fillId="0" borderId="0" xfId="1" applyNumberFormat="1" applyFont="1"/>
    <xf numFmtId="164" fontId="4" fillId="2" borderId="0" xfId="2" applyNumberFormat="1" applyFont="1" applyFill="1" applyAlignment="1">
      <alignment horizontal="center" wrapText="1"/>
    </xf>
    <xf numFmtId="3" fontId="4" fillId="2" borderId="0" xfId="4" applyNumberFormat="1" applyFont="1" applyFill="1" applyAlignment="1">
      <alignment horizontal="center" wrapText="1"/>
    </xf>
    <xf numFmtId="1" fontId="4" fillId="2" borderId="7" xfId="4" applyNumberFormat="1" applyFont="1" applyFill="1" applyBorder="1" applyAlignment="1">
      <alignment horizontal="center"/>
    </xf>
    <xf numFmtId="164" fontId="5" fillId="4" borderId="6" xfId="2" applyNumberFormat="1" applyFont="1" applyFill="1" applyBorder="1"/>
    <xf numFmtId="44" fontId="5" fillId="4" borderId="6" xfId="2" applyFont="1" applyFill="1" applyBorder="1"/>
    <xf numFmtId="166" fontId="5" fillId="4" borderId="6" xfId="3" applyNumberFormat="1" applyFont="1" applyFill="1" applyBorder="1"/>
    <xf numFmtId="165" fontId="5" fillId="4" borderId="6" xfId="1" applyNumberFormat="1" applyFont="1" applyFill="1" applyBorder="1"/>
    <xf numFmtId="164" fontId="5" fillId="4" borderId="8" xfId="2" applyNumberFormat="1" applyFont="1" applyFill="1" applyBorder="1"/>
    <xf numFmtId="8" fontId="0" fillId="0" borderId="4" xfId="0" applyNumberFormat="1" applyBorder="1"/>
    <xf numFmtId="164" fontId="5" fillId="4" borderId="4" xfId="2" applyNumberFormat="1" applyFont="1" applyFill="1" applyBorder="1"/>
    <xf numFmtId="0" fontId="0" fillId="0" borderId="4" xfId="0" applyBorder="1"/>
    <xf numFmtId="164" fontId="6" fillId="4" borderId="9" xfId="2" applyNumberFormat="1" applyFont="1" applyFill="1" applyBorder="1" applyAlignment="1">
      <alignment horizontal="center"/>
    </xf>
    <xf numFmtId="164" fontId="6" fillId="4" borderId="10" xfId="2" applyNumberFormat="1" applyFont="1" applyFill="1" applyBorder="1" applyAlignment="1">
      <alignment horizontal="center"/>
    </xf>
    <xf numFmtId="164" fontId="6" fillId="4" borderId="11" xfId="2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0" fontId="0" fillId="0" borderId="6" xfId="0" applyBorder="1"/>
    <xf numFmtId="0" fontId="0" fillId="0" borderId="8" xfId="0" applyBorder="1"/>
    <xf numFmtId="164" fontId="0" fillId="0" borderId="5" xfId="2" applyNumberFormat="1" applyFont="1" applyBorder="1"/>
    <xf numFmtId="0" fontId="8" fillId="0" borderId="12" xfId="0" applyFont="1" applyBorder="1" applyAlignment="1">
      <alignment horizontal="left" vertical="center" indent="6"/>
    </xf>
    <xf numFmtId="164" fontId="0" fillId="0" borderId="13" xfId="2" applyNumberFormat="1" applyFont="1" applyBorder="1"/>
    <xf numFmtId="0" fontId="8" fillId="0" borderId="14" xfId="0" applyFont="1" applyBorder="1" applyAlignment="1">
      <alignment horizontal="left" vertical="center" indent="6"/>
    </xf>
    <xf numFmtId="0" fontId="0" fillId="0" borderId="12" xfId="0" applyBorder="1"/>
    <xf numFmtId="0" fontId="0" fillId="0" borderId="14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44" fontId="5" fillId="0" borderId="0" xfId="2" applyFont="1" applyFill="1"/>
    <xf numFmtId="0" fontId="12" fillId="0" borderId="0" xfId="0" applyFont="1"/>
  </cellXfs>
  <cellStyles count="5">
    <cellStyle name="Migliaia" xfId="1" builtinId="3"/>
    <cellStyle name="Normale" xfId="0" builtinId="0"/>
    <cellStyle name="Normale 2" xfId="4" xr:uid="{308B682D-FD71-40FF-AC17-7B4CD6FAB727}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120650</xdr:colOff>
      <xdr:row>38</xdr:row>
      <xdr:rowOff>127000</xdr:rowOff>
    </xdr:from>
    <xdr:to>
      <xdr:col>7</xdr:col>
      <xdr:colOff>260350</xdr:colOff>
      <xdr:row>41</xdr:row>
      <xdr:rowOff>19050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E2EB8DD-5D28-C101-4975-3E6F3DAB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0" y="7410450"/>
          <a:ext cx="113665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38EB-633C-4834-BB69-82C5716DDC39}">
  <sheetPr>
    <pageSetUpPr fitToPage="1"/>
  </sheetPr>
  <dimension ref="A2:I42"/>
  <sheetViews>
    <sheetView showGridLines="0" tabSelected="1" workbookViewId="0">
      <selection activeCell="H5" sqref="H5"/>
    </sheetView>
  </sheetViews>
  <sheetFormatPr defaultRowHeight="14.5" x14ac:dyDescent="0.35"/>
  <cols>
    <col min="1" max="1" width="11.54296875" bestFit="1" customWidth="1"/>
    <col min="2" max="2" width="13.54296875" style="13" bestFit="1" customWidth="1"/>
    <col min="3" max="3" width="18.453125" bestFit="1" customWidth="1"/>
    <col min="4" max="4" width="10.7265625" customWidth="1"/>
    <col min="5" max="5" width="21.7265625" style="14" customWidth="1"/>
    <col min="6" max="6" width="14.08984375" style="13" bestFit="1" customWidth="1"/>
    <col min="7" max="7" width="14.26953125" style="13" customWidth="1"/>
    <col min="8" max="8" width="19.1796875" customWidth="1"/>
    <col min="9" max="9" width="28.81640625" bestFit="1" customWidth="1"/>
  </cols>
  <sheetData>
    <row r="2" spans="1:9" ht="26.5" thickBot="1" x14ac:dyDescent="0.65">
      <c r="C2" s="48" t="s">
        <v>20</v>
      </c>
    </row>
    <row r="3" spans="1:9" ht="15" thickBot="1" x14ac:dyDescent="0.4">
      <c r="A3" s="41" t="s">
        <v>11</v>
      </c>
      <c r="B3" s="42"/>
      <c r="C3" s="42"/>
      <c r="D3" s="42"/>
      <c r="E3" s="42"/>
      <c r="F3" s="43"/>
      <c r="G3" s="44" t="s">
        <v>12</v>
      </c>
      <c r="H3" s="45"/>
      <c r="I3" s="46"/>
    </row>
    <row r="4" spans="1:9" ht="63.5" x14ac:dyDescent="0.35">
      <c r="A4" s="1"/>
      <c r="B4" s="2" t="s">
        <v>0</v>
      </c>
      <c r="C4" s="3" t="s">
        <v>1</v>
      </c>
      <c r="D4" s="3" t="s">
        <v>2</v>
      </c>
      <c r="E4" s="3" t="s">
        <v>3</v>
      </c>
      <c r="F4" s="2" t="s">
        <v>4</v>
      </c>
      <c r="G4" s="15" t="s">
        <v>19</v>
      </c>
      <c r="H4" s="16" t="s">
        <v>21</v>
      </c>
      <c r="I4" s="16" t="s">
        <v>7</v>
      </c>
    </row>
    <row r="5" spans="1:9" ht="15" thickBot="1" x14ac:dyDescent="0.4">
      <c r="A5" s="1" t="s">
        <v>5</v>
      </c>
      <c r="B5" s="4"/>
      <c r="C5" s="5"/>
      <c r="D5" s="5"/>
      <c r="E5" s="6">
        <v>8700</v>
      </c>
      <c r="F5" s="4"/>
      <c r="G5" s="4"/>
    </row>
    <row r="6" spans="1:9" x14ac:dyDescent="0.35">
      <c r="A6" s="7">
        <v>2026</v>
      </c>
      <c r="B6" s="8">
        <v>376444.21499999985</v>
      </c>
      <c r="C6" s="47">
        <v>220</v>
      </c>
      <c r="D6" s="9">
        <v>0.995</v>
      </c>
      <c r="E6" s="10">
        <f>+D6*$E$5</f>
        <v>8656.5</v>
      </c>
      <c r="F6" s="8">
        <f>+E6*C6</f>
        <v>1904430</v>
      </c>
      <c r="G6" s="26" t="s">
        <v>8</v>
      </c>
      <c r="H6" s="29" t="s">
        <v>9</v>
      </c>
      <c r="I6" s="29" t="s">
        <v>10</v>
      </c>
    </row>
    <row r="7" spans="1:9" x14ac:dyDescent="0.35">
      <c r="A7" s="7">
        <v>2027</v>
      </c>
      <c r="B7" s="8">
        <v>382090.87822499982</v>
      </c>
      <c r="C7" s="11">
        <f>+C6*1.015</f>
        <v>223.29999999999998</v>
      </c>
      <c r="D7" s="12">
        <f>+D6-0.5%</f>
        <v>0.99</v>
      </c>
      <c r="E7" s="10">
        <f t="shared" ref="E7:E35" si="0">+D7*$E$5</f>
        <v>8613</v>
      </c>
      <c r="F7" s="8">
        <f t="shared" ref="F7:F35" si="1">+E7*C7</f>
        <v>1923282.9</v>
      </c>
      <c r="G7" s="27" t="s">
        <v>8</v>
      </c>
      <c r="H7" s="30" t="s">
        <v>9</v>
      </c>
      <c r="I7" s="30" t="s">
        <v>10</v>
      </c>
    </row>
    <row r="8" spans="1:9" x14ac:dyDescent="0.35">
      <c r="A8" s="7">
        <v>2028</v>
      </c>
      <c r="B8" s="8">
        <v>387822.24139837472</v>
      </c>
      <c r="C8" s="11">
        <f t="shared" ref="C8:C35" si="2">+C7*1.015</f>
        <v>226.64949999999996</v>
      </c>
      <c r="D8" s="12">
        <f t="shared" ref="D8:D35" si="3">+D7-0.5%</f>
        <v>0.98499999999999999</v>
      </c>
      <c r="E8" s="10">
        <f t="shared" si="0"/>
        <v>8569.5</v>
      </c>
      <c r="F8" s="8">
        <f t="shared" si="1"/>
        <v>1942272.8902499997</v>
      </c>
      <c r="G8" s="27" t="s">
        <v>8</v>
      </c>
      <c r="H8" s="30" t="s">
        <v>9</v>
      </c>
      <c r="I8" s="30" t="s">
        <v>10</v>
      </c>
    </row>
    <row r="9" spans="1:9" x14ac:dyDescent="0.35">
      <c r="A9" s="7">
        <v>2029</v>
      </c>
      <c r="B9" s="8">
        <v>393639.57501935028</v>
      </c>
      <c r="C9" s="11">
        <f t="shared" si="2"/>
        <v>230.04924249999993</v>
      </c>
      <c r="D9" s="12">
        <f t="shared" si="3"/>
        <v>0.98</v>
      </c>
      <c r="E9" s="10">
        <f t="shared" si="0"/>
        <v>8526</v>
      </c>
      <c r="F9" s="8">
        <f t="shared" si="1"/>
        <v>1961399.8415549994</v>
      </c>
      <c r="G9" s="27" t="s">
        <v>8</v>
      </c>
      <c r="H9" s="30" t="s">
        <v>9</v>
      </c>
      <c r="I9" s="30" t="s">
        <v>10</v>
      </c>
    </row>
    <row r="10" spans="1:9" x14ac:dyDescent="0.35">
      <c r="A10" s="7">
        <v>2030</v>
      </c>
      <c r="B10" s="8">
        <v>399544.16864464048</v>
      </c>
      <c r="C10" s="11">
        <f t="shared" si="2"/>
        <v>233.4999811374999</v>
      </c>
      <c r="D10" s="12">
        <f t="shared" si="3"/>
        <v>0.97499999999999998</v>
      </c>
      <c r="E10" s="10">
        <f t="shared" si="0"/>
        <v>8482.5</v>
      </c>
      <c r="F10" s="8">
        <f t="shared" si="1"/>
        <v>1980663.5899988429</v>
      </c>
      <c r="G10" s="27" t="s">
        <v>8</v>
      </c>
      <c r="H10" s="30" t="s">
        <v>9</v>
      </c>
      <c r="I10" s="30" t="s">
        <v>10</v>
      </c>
    </row>
    <row r="11" spans="1:9" x14ac:dyDescent="0.35">
      <c r="A11" s="7">
        <v>2031</v>
      </c>
      <c r="B11" s="8">
        <v>405537.33117431006</v>
      </c>
      <c r="C11" s="11">
        <f t="shared" si="2"/>
        <v>237.00248085456238</v>
      </c>
      <c r="D11" s="12">
        <f t="shared" si="3"/>
        <v>0.97</v>
      </c>
      <c r="E11" s="10">
        <f t="shared" si="0"/>
        <v>8439</v>
      </c>
      <c r="F11" s="8">
        <f t="shared" si="1"/>
        <v>2000063.9359316519</v>
      </c>
      <c r="G11" s="27" t="s">
        <v>8</v>
      </c>
      <c r="H11" s="30" t="s">
        <v>9</v>
      </c>
      <c r="I11" s="30" t="s">
        <v>10</v>
      </c>
    </row>
    <row r="12" spans="1:9" x14ac:dyDescent="0.35">
      <c r="A12" s="7">
        <v>2032</v>
      </c>
      <c r="B12" s="8">
        <v>411620.39114192466</v>
      </c>
      <c r="C12" s="11">
        <f t="shared" si="2"/>
        <v>240.55751806738078</v>
      </c>
      <c r="D12" s="12">
        <f t="shared" si="3"/>
        <v>0.96499999999999997</v>
      </c>
      <c r="E12" s="10">
        <f t="shared" si="0"/>
        <v>8395.5</v>
      </c>
      <c r="F12" s="8">
        <f t="shared" si="1"/>
        <v>2019600.6429346954</v>
      </c>
      <c r="G12" s="27" t="s">
        <v>8</v>
      </c>
      <c r="H12" s="30" t="s">
        <v>9</v>
      </c>
      <c r="I12" s="30" t="s">
        <v>10</v>
      </c>
    </row>
    <row r="13" spans="1:9" x14ac:dyDescent="0.35">
      <c r="A13" s="7">
        <v>2033</v>
      </c>
      <c r="B13" s="8">
        <v>417794.69700905349</v>
      </c>
      <c r="C13" s="11">
        <f t="shared" si="2"/>
        <v>244.16588083839147</v>
      </c>
      <c r="D13" s="12">
        <f t="shared" si="3"/>
        <v>0.96</v>
      </c>
      <c r="E13" s="10">
        <f t="shared" si="0"/>
        <v>8352</v>
      </c>
      <c r="F13" s="8">
        <f t="shared" si="1"/>
        <v>2039273.4367622456</v>
      </c>
      <c r="G13" s="27" t="s">
        <v>8</v>
      </c>
      <c r="H13" s="30" t="s">
        <v>9</v>
      </c>
      <c r="I13" s="30" t="s">
        <v>10</v>
      </c>
    </row>
    <row r="14" spans="1:9" x14ac:dyDescent="0.35">
      <c r="A14" s="7">
        <v>2034</v>
      </c>
      <c r="B14" s="8">
        <v>424061.61746418924</v>
      </c>
      <c r="C14" s="11">
        <f t="shared" si="2"/>
        <v>247.82836905096732</v>
      </c>
      <c r="D14" s="12">
        <f t="shared" si="3"/>
        <v>0.95499999999999996</v>
      </c>
      <c r="E14" s="10">
        <f t="shared" si="0"/>
        <v>8308.5</v>
      </c>
      <c r="F14" s="8">
        <f t="shared" si="1"/>
        <v>2059082.0042599621</v>
      </c>
      <c r="G14" s="27" t="s">
        <v>8</v>
      </c>
      <c r="H14" s="30" t="s">
        <v>9</v>
      </c>
      <c r="I14" s="30" t="s">
        <v>10</v>
      </c>
    </row>
    <row r="15" spans="1:9" x14ac:dyDescent="0.35">
      <c r="A15" s="7">
        <v>2035</v>
      </c>
      <c r="B15" s="8">
        <v>430422.54172615206</v>
      </c>
      <c r="C15" s="11">
        <f t="shared" si="2"/>
        <v>251.5457945867318</v>
      </c>
      <c r="D15" s="12">
        <f t="shared" si="3"/>
        <v>0.95</v>
      </c>
      <c r="E15" s="10">
        <f t="shared" si="0"/>
        <v>8265</v>
      </c>
      <c r="F15" s="8">
        <f t="shared" si="1"/>
        <v>2079025.9922593383</v>
      </c>
      <c r="G15" s="27" t="s">
        <v>8</v>
      </c>
      <c r="H15" s="30" t="s">
        <v>9</v>
      </c>
      <c r="I15" s="30" t="s">
        <v>10</v>
      </c>
    </row>
    <row r="16" spans="1:9" x14ac:dyDescent="0.35">
      <c r="A16" s="7">
        <v>2036</v>
      </c>
      <c r="B16" s="8">
        <v>436878.87985204428</v>
      </c>
      <c r="C16" s="11">
        <f t="shared" si="2"/>
        <v>255.31898150553275</v>
      </c>
      <c r="D16" s="12">
        <f t="shared" si="3"/>
        <v>0.94499999999999995</v>
      </c>
      <c r="E16" s="10">
        <f t="shared" si="0"/>
        <v>8221.5</v>
      </c>
      <c r="F16" s="8">
        <f t="shared" si="1"/>
        <v>2099105.0064477376</v>
      </c>
      <c r="G16" s="27" t="s">
        <v>8</v>
      </c>
      <c r="H16" s="30" t="s">
        <v>9</v>
      </c>
      <c r="I16" s="30" t="s">
        <v>10</v>
      </c>
    </row>
    <row r="17" spans="1:9" x14ac:dyDescent="0.35">
      <c r="A17" s="7">
        <v>2037</v>
      </c>
      <c r="B17" s="8">
        <v>443432.06304982491</v>
      </c>
      <c r="C17" s="11">
        <f t="shared" si="2"/>
        <v>259.14876622811573</v>
      </c>
      <c r="D17" s="12">
        <f t="shared" si="3"/>
        <v>0.94</v>
      </c>
      <c r="E17" s="10">
        <f t="shared" si="0"/>
        <v>8177.9999999999991</v>
      </c>
      <c r="F17" s="8">
        <f t="shared" si="1"/>
        <v>2119318.6102135302</v>
      </c>
      <c r="G17" s="27" t="s">
        <v>8</v>
      </c>
      <c r="H17" s="30" t="s">
        <v>9</v>
      </c>
      <c r="I17" s="30" t="s">
        <v>10</v>
      </c>
    </row>
    <row r="18" spans="1:9" x14ac:dyDescent="0.35">
      <c r="A18" s="7">
        <v>2038</v>
      </c>
      <c r="B18" s="8">
        <v>450083.54399557225</v>
      </c>
      <c r="C18" s="11">
        <f t="shared" si="2"/>
        <v>263.03599772153746</v>
      </c>
      <c r="D18" s="12">
        <f t="shared" si="3"/>
        <v>0.93499999999999994</v>
      </c>
      <c r="E18" s="10">
        <f t="shared" si="0"/>
        <v>8134.4999999999991</v>
      </c>
      <c r="F18" s="8">
        <f t="shared" si="1"/>
        <v>2139666.323465846</v>
      </c>
      <c r="G18" s="27" t="s">
        <v>8</v>
      </c>
      <c r="H18" s="30" t="s">
        <v>9</v>
      </c>
      <c r="I18" s="30" t="s">
        <v>10</v>
      </c>
    </row>
    <row r="19" spans="1:9" x14ac:dyDescent="0.35">
      <c r="A19" s="7">
        <v>2039</v>
      </c>
      <c r="B19" s="8">
        <v>456834.7971555058</v>
      </c>
      <c r="C19" s="11">
        <f t="shared" si="2"/>
        <v>266.98153768736051</v>
      </c>
      <c r="D19" s="12">
        <f t="shared" si="3"/>
        <v>0.92999999999999994</v>
      </c>
      <c r="E19" s="10">
        <f t="shared" si="0"/>
        <v>8090.9999999999991</v>
      </c>
      <c r="F19" s="8">
        <f t="shared" si="1"/>
        <v>2160147.6214284338</v>
      </c>
      <c r="G19" s="27" t="s">
        <v>8</v>
      </c>
      <c r="H19" s="30" t="s">
        <v>9</v>
      </c>
      <c r="I19" s="30" t="s">
        <v>10</v>
      </c>
    </row>
    <row r="20" spans="1:9" x14ac:dyDescent="0.35">
      <c r="A20" s="7">
        <v>2040</v>
      </c>
      <c r="B20" s="8">
        <v>463687.3191128383</v>
      </c>
      <c r="C20" s="11">
        <f t="shared" si="2"/>
        <v>270.98626075267089</v>
      </c>
      <c r="D20" s="12">
        <f t="shared" si="3"/>
        <v>0.92499999999999993</v>
      </c>
      <c r="E20" s="10">
        <f t="shared" si="0"/>
        <v>8047.4999999999991</v>
      </c>
      <c r="F20" s="8">
        <f t="shared" si="1"/>
        <v>2180761.9334071185</v>
      </c>
      <c r="G20" s="27" t="s">
        <v>8</v>
      </c>
      <c r="H20" s="30" t="s">
        <v>9</v>
      </c>
      <c r="I20" s="30" t="s">
        <v>10</v>
      </c>
    </row>
    <row r="21" spans="1:9" x14ac:dyDescent="0.35">
      <c r="A21" s="7">
        <v>2041</v>
      </c>
      <c r="B21" s="8">
        <v>470642.62889953086</v>
      </c>
      <c r="C21" s="11">
        <f t="shared" si="2"/>
        <v>275.05105466396094</v>
      </c>
      <c r="D21" s="12">
        <f t="shared" si="3"/>
        <v>0.91999999999999993</v>
      </c>
      <c r="E21" s="10">
        <f t="shared" si="0"/>
        <v>8003.9999999999991</v>
      </c>
      <c r="F21" s="8">
        <f t="shared" si="1"/>
        <v>2201508.6415303433</v>
      </c>
      <c r="G21" s="27" t="s">
        <v>8</v>
      </c>
      <c r="H21" s="30" t="s">
        <v>9</v>
      </c>
      <c r="I21" s="30" t="s">
        <v>10</v>
      </c>
    </row>
    <row r="22" spans="1:9" x14ac:dyDescent="0.35">
      <c r="A22" s="7">
        <v>2042</v>
      </c>
      <c r="B22" s="8">
        <v>477702.26833302376</v>
      </c>
      <c r="C22" s="11">
        <f t="shared" si="2"/>
        <v>279.17682048392032</v>
      </c>
      <c r="D22" s="12">
        <f t="shared" si="3"/>
        <v>0.91499999999999992</v>
      </c>
      <c r="E22" s="10">
        <f t="shared" si="0"/>
        <v>7960.4999999999991</v>
      </c>
      <c r="F22" s="8">
        <f t="shared" si="1"/>
        <v>2222387.0794622474</v>
      </c>
      <c r="G22" s="27" t="s">
        <v>8</v>
      </c>
      <c r="H22" s="30" t="s">
        <v>9</v>
      </c>
      <c r="I22" s="30" t="s">
        <v>10</v>
      </c>
    </row>
    <row r="23" spans="1:9" x14ac:dyDescent="0.35">
      <c r="A23" s="7">
        <v>2043</v>
      </c>
      <c r="B23" s="8">
        <v>484867.80235801905</v>
      </c>
      <c r="C23" s="11">
        <f t="shared" si="2"/>
        <v>283.36447279117908</v>
      </c>
      <c r="D23" s="12">
        <f t="shared" si="3"/>
        <v>0.90999999999999992</v>
      </c>
      <c r="E23" s="10">
        <f t="shared" si="0"/>
        <v>7916.9999999999991</v>
      </c>
      <c r="F23" s="8">
        <f t="shared" si="1"/>
        <v>2243396.5310877645</v>
      </c>
      <c r="G23" s="27" t="s">
        <v>8</v>
      </c>
      <c r="H23" s="30" t="s">
        <v>9</v>
      </c>
      <c r="I23" s="30" t="s">
        <v>10</v>
      </c>
    </row>
    <row r="24" spans="1:9" x14ac:dyDescent="0.35">
      <c r="A24" s="7">
        <v>2044</v>
      </c>
      <c r="B24" s="8">
        <v>492140.81939338928</v>
      </c>
      <c r="C24" s="11">
        <f t="shared" si="2"/>
        <v>287.61493988304676</v>
      </c>
      <c r="D24" s="12">
        <f t="shared" si="3"/>
        <v>0.90499999999999992</v>
      </c>
      <c r="E24" s="10">
        <f t="shared" si="0"/>
        <v>7873.4999999999991</v>
      </c>
      <c r="F24" s="8">
        <f t="shared" si="1"/>
        <v>2264536.2291691685</v>
      </c>
      <c r="G24" s="27" t="s">
        <v>8</v>
      </c>
      <c r="H24" s="30" t="s">
        <v>9</v>
      </c>
      <c r="I24" s="30" t="s">
        <v>10</v>
      </c>
    </row>
    <row r="25" spans="1:9" x14ac:dyDescent="0.35">
      <c r="A25" s="7">
        <v>2045</v>
      </c>
      <c r="B25" s="8">
        <v>499522.93168429006</v>
      </c>
      <c r="C25" s="11">
        <f t="shared" si="2"/>
        <v>291.92916398129245</v>
      </c>
      <c r="D25" s="12">
        <f t="shared" si="3"/>
        <v>0.89999999999999991</v>
      </c>
      <c r="E25" s="10">
        <f t="shared" si="0"/>
        <v>7829.9999999999991</v>
      </c>
      <c r="F25" s="8">
        <f t="shared" si="1"/>
        <v>2285805.3539735195</v>
      </c>
      <c r="G25" s="27" t="s">
        <v>8</v>
      </c>
      <c r="H25" s="30" t="s">
        <v>9</v>
      </c>
      <c r="I25" s="30" t="s">
        <v>10</v>
      </c>
    </row>
    <row r="26" spans="1:9" x14ac:dyDescent="0.35">
      <c r="A26" s="7">
        <v>2046</v>
      </c>
      <c r="B26" s="8">
        <v>507015.77565955441</v>
      </c>
      <c r="C26" s="11">
        <f t="shared" si="2"/>
        <v>296.30810144101179</v>
      </c>
      <c r="D26" s="12">
        <f t="shared" si="3"/>
        <v>0.89499999999999991</v>
      </c>
      <c r="E26" s="10">
        <f t="shared" si="0"/>
        <v>7786.4999999999991</v>
      </c>
      <c r="F26" s="8">
        <f t="shared" si="1"/>
        <v>2307203.0318704378</v>
      </c>
      <c r="G26" s="27" t="s">
        <v>8</v>
      </c>
      <c r="H26" s="30" t="s">
        <v>9</v>
      </c>
      <c r="I26" s="30" t="s">
        <v>10</v>
      </c>
    </row>
    <row r="27" spans="1:9" x14ac:dyDescent="0.35">
      <c r="A27" s="7">
        <v>2047</v>
      </c>
      <c r="B27" s="8">
        <v>514621.01229444775</v>
      </c>
      <c r="C27" s="11">
        <f t="shared" si="2"/>
        <v>300.75272296262693</v>
      </c>
      <c r="D27" s="12">
        <f t="shared" si="3"/>
        <v>0.8899999999999999</v>
      </c>
      <c r="E27" s="10">
        <f t="shared" si="0"/>
        <v>7742.9999999999991</v>
      </c>
      <c r="F27" s="8">
        <f t="shared" si="1"/>
        <v>2328728.33389962</v>
      </c>
      <c r="G27" s="27" t="s">
        <v>8</v>
      </c>
      <c r="H27" s="30" t="s">
        <v>9</v>
      </c>
      <c r="I27" s="30" t="s">
        <v>10</v>
      </c>
    </row>
    <row r="28" spans="1:9" x14ac:dyDescent="0.35">
      <c r="A28" s="7">
        <v>2048</v>
      </c>
      <c r="B28" s="8">
        <v>522340.3274788644</v>
      </c>
      <c r="C28" s="11">
        <f t="shared" si="2"/>
        <v>305.26401380706631</v>
      </c>
      <c r="D28" s="12">
        <f t="shared" si="3"/>
        <v>0.8849999999999999</v>
      </c>
      <c r="E28" s="10">
        <f t="shared" si="0"/>
        <v>7699.4999999999991</v>
      </c>
      <c r="F28" s="8">
        <f t="shared" si="1"/>
        <v>2350380.2743075066</v>
      </c>
      <c r="G28" s="27" t="s">
        <v>8</v>
      </c>
      <c r="H28" s="30" t="s">
        <v>9</v>
      </c>
      <c r="I28" s="30" t="s">
        <v>10</v>
      </c>
    </row>
    <row r="29" spans="1:9" x14ac:dyDescent="0.35">
      <c r="A29" s="7">
        <v>2049</v>
      </c>
      <c r="B29" s="8">
        <v>530175.43239104736</v>
      </c>
      <c r="C29" s="11">
        <f t="shared" si="2"/>
        <v>309.84297401417228</v>
      </c>
      <c r="D29" s="12">
        <f t="shared" si="3"/>
        <v>0.87999999999999989</v>
      </c>
      <c r="E29" s="10">
        <f t="shared" si="0"/>
        <v>7655.9999999999991</v>
      </c>
      <c r="F29" s="8">
        <f t="shared" si="1"/>
        <v>2372157.8090525027</v>
      </c>
      <c r="G29" s="27" t="s">
        <v>8</v>
      </c>
      <c r="H29" s="30" t="s">
        <v>9</v>
      </c>
      <c r="I29" s="30" t="s">
        <v>10</v>
      </c>
    </row>
    <row r="30" spans="1:9" x14ac:dyDescent="0.35">
      <c r="A30" s="7">
        <v>2050</v>
      </c>
      <c r="B30" s="8">
        <v>538128.06387691293</v>
      </c>
      <c r="C30" s="11">
        <f t="shared" si="2"/>
        <v>314.49061862438487</v>
      </c>
      <c r="D30" s="12">
        <f t="shared" si="3"/>
        <v>0.87499999999999989</v>
      </c>
      <c r="E30" s="10">
        <f t="shared" si="0"/>
        <v>7612.4999999999991</v>
      </c>
      <c r="F30" s="8">
        <f t="shared" si="1"/>
        <v>2394059.8342781295</v>
      </c>
      <c r="G30" s="27" t="s">
        <v>8</v>
      </c>
      <c r="H30" s="30" t="s">
        <v>9</v>
      </c>
      <c r="I30" s="30" t="s">
        <v>10</v>
      </c>
    </row>
    <row r="31" spans="1:9" x14ac:dyDescent="0.35">
      <c r="A31" s="7">
        <v>2051</v>
      </c>
      <c r="B31" s="8">
        <v>546199.9848350666</v>
      </c>
      <c r="C31" s="11">
        <f t="shared" si="2"/>
        <v>319.20797790375059</v>
      </c>
      <c r="D31" s="12">
        <f t="shared" si="3"/>
        <v>0.86999999999999988</v>
      </c>
      <c r="E31" s="10">
        <f t="shared" si="0"/>
        <v>7568.9999999999991</v>
      </c>
      <c r="F31" s="8">
        <f t="shared" si="1"/>
        <v>2416085.1847534878</v>
      </c>
      <c r="G31" s="27" t="s">
        <v>8</v>
      </c>
      <c r="H31" s="30" t="s">
        <v>9</v>
      </c>
      <c r="I31" s="30" t="s">
        <v>10</v>
      </c>
    </row>
    <row r="32" spans="1:9" x14ac:dyDescent="0.35">
      <c r="A32" s="7">
        <v>2052</v>
      </c>
      <c r="B32" s="8">
        <v>554392.98460759257</v>
      </c>
      <c r="C32" s="11">
        <f t="shared" si="2"/>
        <v>323.99609757230684</v>
      </c>
      <c r="D32" s="12">
        <f t="shared" si="3"/>
        <v>0.86499999999999988</v>
      </c>
      <c r="E32" s="10">
        <f t="shared" si="0"/>
        <v>7525.4999999999991</v>
      </c>
      <c r="F32" s="8">
        <f t="shared" si="1"/>
        <v>2438232.6322803949</v>
      </c>
      <c r="G32" s="27" t="s">
        <v>8</v>
      </c>
      <c r="H32" s="30" t="s">
        <v>9</v>
      </c>
      <c r="I32" s="30" t="s">
        <v>10</v>
      </c>
    </row>
    <row r="33" spans="1:9" x14ac:dyDescent="0.35">
      <c r="A33" s="7">
        <v>2053</v>
      </c>
      <c r="B33" s="8">
        <v>562708.87937670632</v>
      </c>
      <c r="C33" s="11">
        <f t="shared" si="2"/>
        <v>328.8560390358914</v>
      </c>
      <c r="D33" s="12">
        <f t="shared" si="3"/>
        <v>0.85999999999999988</v>
      </c>
      <c r="E33" s="10">
        <f t="shared" si="0"/>
        <v>7481.9999999999991</v>
      </c>
      <c r="F33" s="8">
        <f t="shared" si="1"/>
        <v>2460500.8840665394</v>
      </c>
      <c r="G33" s="27" t="s">
        <v>8</v>
      </c>
      <c r="H33" s="30" t="s">
        <v>9</v>
      </c>
      <c r="I33" s="30" t="s">
        <v>10</v>
      </c>
    </row>
    <row r="34" spans="1:9" x14ac:dyDescent="0.35">
      <c r="A34" s="7">
        <v>2054</v>
      </c>
      <c r="B34" s="8">
        <v>571149.51256735681</v>
      </c>
      <c r="C34" s="11">
        <f t="shared" si="2"/>
        <v>333.78887962142971</v>
      </c>
      <c r="D34" s="12">
        <f t="shared" si="3"/>
        <v>0.85499999999999987</v>
      </c>
      <c r="E34" s="10">
        <f t="shared" si="0"/>
        <v>7438.4999999999991</v>
      </c>
      <c r="F34" s="8">
        <f t="shared" si="1"/>
        <v>2482888.5810640045</v>
      </c>
      <c r="G34" s="27" t="s">
        <v>8</v>
      </c>
      <c r="H34" s="30" t="s">
        <v>9</v>
      </c>
      <c r="I34" s="30" t="s">
        <v>10</v>
      </c>
    </row>
    <row r="35" spans="1:9" ht="15" thickBot="1" x14ac:dyDescent="0.4">
      <c r="A35" s="7">
        <v>2055</v>
      </c>
      <c r="B35" s="8">
        <v>579716.75525586715</v>
      </c>
      <c r="C35" s="11">
        <f t="shared" si="2"/>
        <v>338.79571281575113</v>
      </c>
      <c r="D35" s="12">
        <f t="shared" si="3"/>
        <v>0.84999999999999987</v>
      </c>
      <c r="E35" s="10">
        <f t="shared" si="0"/>
        <v>7394.9999999999991</v>
      </c>
      <c r="F35" s="8">
        <f t="shared" si="1"/>
        <v>2505394.2962724795</v>
      </c>
      <c r="G35" s="28" t="s">
        <v>8</v>
      </c>
      <c r="H35" s="31" t="s">
        <v>9</v>
      </c>
      <c r="I35" s="31" t="s">
        <v>10</v>
      </c>
    </row>
    <row r="36" spans="1:9" ht="15" thickBot="1" x14ac:dyDescent="0.4">
      <c r="A36" s="17" t="s">
        <v>6</v>
      </c>
      <c r="B36" s="18">
        <f>SUM(B6:B35)</f>
        <v>14131219.438980445</v>
      </c>
      <c r="C36" s="19"/>
      <c r="D36" s="20"/>
      <c r="E36" s="21"/>
      <c r="F36" s="22">
        <f>SUM(F6:F35)</f>
        <v>65881359.425982527</v>
      </c>
      <c r="G36" s="24"/>
      <c r="H36" s="25"/>
      <c r="I36" s="25"/>
    </row>
    <row r="37" spans="1:9" ht="15" thickBot="1" x14ac:dyDescent="0.4">
      <c r="A37" s="41" t="s">
        <v>13</v>
      </c>
      <c r="B37" s="42"/>
      <c r="C37" s="42"/>
      <c r="D37" s="42"/>
      <c r="E37" s="43"/>
      <c r="F37" s="23">
        <f>NPV(5%,F6:F35)</f>
        <v>32638454.407546625</v>
      </c>
      <c r="G37" s="23">
        <f t="shared" ref="G37:I37" si="4">NPV(5%,G6:G35)</f>
        <v>0</v>
      </c>
      <c r="H37" s="23">
        <f t="shared" si="4"/>
        <v>0</v>
      </c>
      <c r="I37" s="23">
        <f t="shared" si="4"/>
        <v>0</v>
      </c>
    </row>
    <row r="38" spans="1:9" x14ac:dyDescent="0.35">
      <c r="G38" s="32" t="s">
        <v>14</v>
      </c>
      <c r="H38" s="33"/>
      <c r="I38" s="34"/>
    </row>
    <row r="39" spans="1:9" x14ac:dyDescent="0.35">
      <c r="G39" s="35"/>
      <c r="H39" s="36" t="s">
        <v>15</v>
      </c>
      <c r="I39" s="39"/>
    </row>
    <row r="40" spans="1:9" ht="16.5" x14ac:dyDescent="0.35">
      <c r="G40" s="35"/>
      <c r="H40" s="36" t="s">
        <v>16</v>
      </c>
      <c r="I40" s="39"/>
    </row>
    <row r="41" spans="1:9" x14ac:dyDescent="0.35">
      <c r="G41" s="35"/>
      <c r="H41" s="36" t="s">
        <v>17</v>
      </c>
      <c r="I41" s="39"/>
    </row>
    <row r="42" spans="1:9" ht="15" thickBot="1" x14ac:dyDescent="0.4">
      <c r="G42" s="37"/>
      <c r="H42" s="38" t="s">
        <v>18</v>
      </c>
      <c r="I42" s="40"/>
    </row>
  </sheetData>
  <mergeCells count="3">
    <mergeCell ref="A3:F3"/>
    <mergeCell ref="G3:I3"/>
    <mergeCell ref="A37:E37"/>
  </mergeCells>
  <pageMargins left="0.7" right="0.7" top="0.75" bottom="0.75" header="0.3" footer="0.3"/>
  <pageSetup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Patrizio Summa</dc:creator>
  <cp:lastModifiedBy>Patrizio Summa</cp:lastModifiedBy>
  <cp:lastPrinted>2025-04-22T14:35:13Z</cp:lastPrinted>
  <dcterms:created xsi:type="dcterms:W3CDTF">2025-04-18T08:45:31Z</dcterms:created>
  <dcterms:modified xsi:type="dcterms:W3CDTF">2025-04-22T15:29:17Z</dcterms:modified>
</cp:coreProperties>
</file>